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35" windowHeight="5985" activeTab="0"/>
  </bookViews>
  <sheets>
    <sheet name="Retention_verschärfte Vorflut" sheetId="1" r:id="rId1"/>
    <sheet name="Retention_verschärfteVf-Situat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H?lzl Philipp / Gemeinde Hallwang</author>
  </authors>
  <commentList>
    <comment ref="H10" authorId="0">
      <text>
        <r>
          <rPr>
            <sz val="10"/>
            <rFont val="Arial"/>
            <family val="0"/>
          </rPr>
          <t>Hölzl Philipp / Gemeinde Hallwang:</t>
        </r>
        <r>
          <rPr>
            <sz val="10"/>
            <rFont val="Arial"/>
            <family val="0"/>
          </rPr>
          <t xml:space="preserve">
in Gmd Hallwang immer 30min ansetzen
</t>
        </r>
      </text>
    </comment>
    <comment ref="H14" authorId="0">
      <text>
        <r>
          <rPr>
            <sz val="10"/>
            <rFont val="Arial"/>
            <family val="0"/>
          </rPr>
          <t>Hölzl Philipp / Gemeinde Hallwang:</t>
        </r>
        <r>
          <rPr>
            <sz val="10"/>
            <rFont val="Arial"/>
            <family val="0"/>
          </rPr>
          <t xml:space="preserve">
in Gmd Hallwang immer 380l/s.ha ansetzen
</t>
        </r>
      </text>
    </comment>
  </commentList>
</comments>
</file>

<file path=xl/sharedStrings.xml><?xml version="1.0" encoding="utf-8"?>
<sst xmlns="http://schemas.openxmlformats.org/spreadsheetml/2006/main" count="141" uniqueCount="65">
  <si>
    <t>m²</t>
  </si>
  <si>
    <t>Beiwert</t>
  </si>
  <si>
    <t>Starkregenspende</t>
  </si>
  <si>
    <t>l/s</t>
  </si>
  <si>
    <t>min</t>
  </si>
  <si>
    <t>m³</t>
  </si>
  <si>
    <t>Überstauhöhe</t>
  </si>
  <si>
    <t>m</t>
  </si>
  <si>
    <t>v =</t>
  </si>
  <si>
    <t>Einschnürungsfaktor</t>
  </si>
  <si>
    <t>Wurzel 2g</t>
  </si>
  <si>
    <t>m/s</t>
  </si>
  <si>
    <t>cm²</t>
  </si>
  <si>
    <t>Retentionsvolumen</t>
  </si>
  <si>
    <t>l/s.ha</t>
  </si>
  <si>
    <t>Abflussbeiwert</t>
  </si>
  <si>
    <t>Bauvorhaben</t>
  </si>
  <si>
    <t xml:space="preserve">Drosseldurchmesser Ø </t>
  </si>
  <si>
    <r>
      <t>Q</t>
    </r>
    <r>
      <rPr>
        <b/>
        <vertAlign val="subscript"/>
        <sz val="12"/>
        <rFont val="Arial"/>
        <family val="2"/>
      </rPr>
      <t>ret</t>
    </r>
  </si>
  <si>
    <r>
      <t>Q</t>
    </r>
    <r>
      <rPr>
        <b/>
        <vertAlign val="subscript"/>
        <sz val="12"/>
        <rFont val="Arial"/>
        <family val="2"/>
      </rPr>
      <t>fest</t>
    </r>
  </si>
  <si>
    <r>
      <t>Q</t>
    </r>
    <r>
      <rPr>
        <b/>
        <vertAlign val="subscript"/>
        <sz val="12"/>
        <rFont val="Arial"/>
        <family val="2"/>
      </rPr>
      <t>grün</t>
    </r>
  </si>
  <si>
    <t>Geländeform</t>
  </si>
  <si>
    <t>eben</t>
  </si>
  <si>
    <t>geneigt</t>
  </si>
  <si>
    <t>Wiese</t>
  </si>
  <si>
    <t>eben, flach</t>
  </si>
  <si>
    <t>stärker geneigt</t>
  </si>
  <si>
    <t>Straße, Platz Schotter</t>
  </si>
  <si>
    <t>Rasengittersteine</t>
  </si>
  <si>
    <t>Asphalt</t>
  </si>
  <si>
    <t>Geneigt</t>
  </si>
  <si>
    <t>Dachflächen</t>
  </si>
  <si>
    <t>Hartfläche gesamt</t>
  </si>
  <si>
    <t>Befestigung</t>
  </si>
  <si>
    <t>0,1 - 0,15</t>
  </si>
  <si>
    <t>0,15 - 0,2</t>
  </si>
  <si>
    <t>0,2 - 0,25</t>
  </si>
  <si>
    <t>0,25 - 0,3</t>
  </si>
  <si>
    <t>0,5 - 0,7</t>
  </si>
  <si>
    <t>Nasse Wiese</t>
  </si>
  <si>
    <t>Fläche Drossel</t>
  </si>
  <si>
    <t>cm</t>
  </si>
  <si>
    <t>Dachfläche</t>
  </si>
  <si>
    <t>Zufahrt</t>
  </si>
  <si>
    <t>Carport</t>
  </si>
  <si>
    <t>Terrasse</t>
  </si>
  <si>
    <t>Regendauer</t>
  </si>
  <si>
    <t>Red. Fläche</t>
  </si>
  <si>
    <t>Standard Bemessung:</t>
  </si>
  <si>
    <t>Grünl. : Ret. = 300 l/s : 300 l/s</t>
  </si>
  <si>
    <t>Ausgelastete Vorflut:</t>
  </si>
  <si>
    <t>Grünl. : Ret. = 150 l/s : 300 l/s</t>
  </si>
  <si>
    <t>Grünl. : Ret. = 150 l/s : 380 l/s</t>
  </si>
  <si>
    <t>Modell der WLV: 75 l/s Grünl. auf 6 h</t>
  </si>
  <si>
    <t>verschärfte Vorflut Situation:</t>
  </si>
  <si>
    <t>Dachfläche / geneigt</t>
  </si>
  <si>
    <t>Flachdach / eben</t>
  </si>
  <si>
    <t>Zufahrt Asphalt</t>
  </si>
  <si>
    <t>Einschnürungsfaktor my</t>
  </si>
  <si>
    <t>v= my*(2gh)^0,5</t>
  </si>
  <si>
    <t>Fläche Drossel= Qgrün/v</t>
  </si>
  <si>
    <t>Grünl. : Ret. = 300 l/s : 300 l/s; D= 20 min</t>
  </si>
  <si>
    <t>Grünl. : Ret. = 150 l/s : 300 l/s; D= 20 min</t>
  </si>
  <si>
    <t>Grünl. : Ret. = 150 l/s : 380 l/s; D= 30 min</t>
  </si>
  <si>
    <t>verschärfte Vorflut-Situation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</si>
</sst>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E+00"/>
    <numFmt numFmtId="185" formatCode="0.000E+00"/>
    <numFmt numFmtId="186" formatCode="0.0E+00"/>
    <numFmt numFmtId="187" formatCode="0E+00"/>
    <numFmt numFmtId="188" formatCode="0.00000E+00"/>
    <numFmt numFmtId="189" formatCode="0.000000E+00"/>
    <numFmt numFmtId="190" formatCode="0.0000000E+00"/>
    <numFmt numFmtId="191" formatCode="0.00000000"/>
    <numFmt numFmtId="192" formatCode="0.000000000"/>
    <numFmt numFmtId="193" formatCode="0.0000000000"/>
  </numFmts>
  <fonts count="5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83" fontId="3" fillId="34" borderId="15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2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4" fillId="36" borderId="14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0" xfId="0" applyFill="1" applyBorder="1" applyAlignment="1">
      <alignment horizontal="left"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0" xfId="0" applyFont="1" applyFill="1" applyBorder="1" applyAlignment="1">
      <alignment/>
    </xf>
    <xf numFmtId="18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3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11" fillId="36" borderId="17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1" fillId="36" borderId="18" xfId="0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0" borderId="0" xfId="0" applyFont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2" fontId="3" fillId="36" borderId="29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2" fontId="4" fillId="36" borderId="31" xfId="0" applyNumberFormat="1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22" xfId="0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183" fontId="3" fillId="37" borderId="11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left"/>
    </xf>
    <xf numFmtId="183" fontId="3" fillId="37" borderId="10" xfId="0" applyNumberFormat="1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5" xfId="0" applyFont="1" applyFill="1" applyBorder="1" applyAlignment="1">
      <alignment/>
    </xf>
    <xf numFmtId="0" fontId="8" fillId="38" borderId="33" xfId="0" applyFont="1" applyFill="1" applyBorder="1" applyAlignment="1" applyProtection="1">
      <alignment/>
      <protection locked="0"/>
    </xf>
    <xf numFmtId="0" fontId="8" fillId="38" borderId="20" xfId="0" applyFont="1" applyFill="1" applyBorder="1" applyAlignment="1" applyProtection="1">
      <alignment/>
      <protection locked="0"/>
    </xf>
    <xf numFmtId="0" fontId="8" fillId="38" borderId="22" xfId="0" applyFont="1" applyFill="1" applyBorder="1" applyAlignment="1" applyProtection="1">
      <alignment/>
      <protection locked="0"/>
    </xf>
    <xf numFmtId="0" fontId="4" fillId="38" borderId="33" xfId="0" applyFont="1" applyFill="1" applyBorder="1" applyAlignment="1" applyProtection="1">
      <alignment/>
      <protection locked="0"/>
    </xf>
    <xf numFmtId="0" fontId="4" fillId="38" borderId="36" xfId="0" applyFont="1" applyFill="1" applyBorder="1" applyAlignment="1" applyProtection="1">
      <alignment/>
      <protection locked="0"/>
    </xf>
    <xf numFmtId="0" fontId="4" fillId="36" borderId="29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 locked="0"/>
    </xf>
    <xf numFmtId="0" fontId="0" fillId="36" borderId="34" xfId="0" applyFont="1" applyFill="1" applyBorder="1" applyAlignment="1" applyProtection="1">
      <alignment/>
      <protection locked="0"/>
    </xf>
    <xf numFmtId="0" fontId="4" fillId="36" borderId="14" xfId="0" applyFont="1" applyFill="1" applyBorder="1" applyAlignment="1" applyProtection="1">
      <alignment/>
      <protection locked="0"/>
    </xf>
    <xf numFmtId="0" fontId="0" fillId="36" borderId="35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0" fillId="36" borderId="38" xfId="0" applyFont="1" applyFill="1" applyBorder="1" applyAlignment="1" applyProtection="1">
      <alignment/>
      <protection locked="0"/>
    </xf>
    <xf numFmtId="0" fontId="4" fillId="36" borderId="3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34" xfId="0" applyFont="1" applyFill="1" applyBorder="1" applyAlignment="1" applyProtection="1">
      <alignment/>
      <protection locked="0"/>
    </xf>
    <xf numFmtId="0" fontId="4" fillId="36" borderId="14" xfId="0" applyFont="1" applyFill="1" applyBorder="1" applyAlignment="1" applyProtection="1">
      <alignment/>
      <protection locked="0"/>
    </xf>
    <xf numFmtId="0" fontId="4" fillId="38" borderId="33" xfId="0" applyFont="1" applyFill="1" applyBorder="1" applyAlignment="1" applyProtection="1">
      <alignment/>
      <protection locked="0"/>
    </xf>
    <xf numFmtId="0" fontId="4" fillId="36" borderId="22" xfId="0" applyFont="1" applyFill="1" applyBorder="1" applyAlignment="1">
      <alignment/>
    </xf>
    <xf numFmtId="0" fontId="4" fillId="38" borderId="36" xfId="0" applyFont="1" applyFill="1" applyBorder="1" applyAlignment="1" applyProtection="1">
      <alignment/>
      <protection locked="0"/>
    </xf>
    <xf numFmtId="0" fontId="4" fillId="36" borderId="14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0" fillId="36" borderId="35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0" fillId="36" borderId="38" xfId="0" applyFont="1" applyFill="1" applyBorder="1" applyAlignment="1" applyProtection="1">
      <alignment/>
      <protection locked="0"/>
    </xf>
    <xf numFmtId="0" fontId="4" fillId="36" borderId="31" xfId="0" applyFont="1" applyFill="1" applyBorder="1" applyAlignment="1" applyProtection="1">
      <alignment/>
      <protection locked="0"/>
    </xf>
    <xf numFmtId="0" fontId="4" fillId="36" borderId="31" xfId="0" applyFont="1" applyFill="1" applyBorder="1" applyAlignment="1">
      <alignment/>
    </xf>
    <xf numFmtId="2" fontId="4" fillId="36" borderId="31" xfId="0" applyNumberFormat="1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0" xfId="0" applyFont="1" applyFill="1" applyBorder="1" applyAlignment="1">
      <alignment horizontal="left"/>
    </xf>
    <xf numFmtId="0" fontId="0" fillId="36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1" fillId="36" borderId="18" xfId="0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38" borderId="33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39</xdr:row>
      <xdr:rowOff>76200</xdr:rowOff>
    </xdr:from>
    <xdr:to>
      <xdr:col>6</xdr:col>
      <xdr:colOff>714375</xdr:colOff>
      <xdr:row>54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543050" y="6743700"/>
          <a:ext cx="2762250" cy="2495550"/>
          <a:chOff x="5904" y="9360"/>
          <a:chExt cx="4335" cy="481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8064" y="10080"/>
            <a:ext cx="43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7488" y="11232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7776" y="12672"/>
            <a:ext cx="720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8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2.140625" style="119" customWidth="1"/>
    <col min="2" max="2" width="21.00390625" style="119" customWidth="1"/>
    <col min="3" max="3" width="13.00390625" style="119" customWidth="1"/>
    <col min="4" max="4" width="10.28125" style="119" customWidth="1"/>
    <col min="5" max="5" width="5.00390625" style="119" customWidth="1"/>
    <col min="6" max="6" width="7.421875" style="119" customWidth="1"/>
    <col min="7" max="7" width="9.00390625" style="119" customWidth="1"/>
    <col min="8" max="8" width="13.140625" style="119" customWidth="1"/>
    <col min="9" max="9" width="6.00390625" style="119" customWidth="1"/>
    <col min="10" max="10" width="2.140625" style="119" customWidth="1"/>
    <col min="11" max="11" width="12.57421875" style="119" bestFit="1" customWidth="1"/>
    <col min="12" max="16384" width="11.421875" style="119" customWidth="1"/>
  </cols>
  <sheetData>
    <row r="1" spans="1:10" ht="13.5" customHeight="1">
      <c r="A1" s="116"/>
      <c r="B1" s="117"/>
      <c r="C1" s="117"/>
      <c r="D1" s="117"/>
      <c r="E1" s="117"/>
      <c r="F1" s="117"/>
      <c r="G1" s="117"/>
      <c r="H1" s="117"/>
      <c r="I1" s="117"/>
      <c r="J1" s="118"/>
    </row>
    <row r="2" spans="1:10" ht="26.25">
      <c r="A2" s="120"/>
      <c r="B2" s="166" t="s">
        <v>16</v>
      </c>
      <c r="C2" s="167"/>
      <c r="D2" s="164" t="s">
        <v>64</v>
      </c>
      <c r="E2" s="102"/>
      <c r="F2" s="102"/>
      <c r="G2" s="102"/>
      <c r="H2" s="102"/>
      <c r="I2" s="103"/>
      <c r="J2" s="121"/>
    </row>
    <row r="3" spans="1:10" ht="12.75">
      <c r="A3" s="120"/>
      <c r="B3" s="122"/>
      <c r="C3" s="122"/>
      <c r="D3" s="122"/>
      <c r="E3" s="122"/>
      <c r="F3" s="122" t="s">
        <v>1</v>
      </c>
      <c r="G3" s="122"/>
      <c r="H3" s="122"/>
      <c r="I3" s="122"/>
      <c r="J3" s="121"/>
    </row>
    <row r="4" spans="1:10" ht="15">
      <c r="A4" s="120"/>
      <c r="B4" s="123" t="s">
        <v>55</v>
      </c>
      <c r="C4" s="124"/>
      <c r="D4" s="125">
        <v>100</v>
      </c>
      <c r="E4" s="126" t="s">
        <v>0</v>
      </c>
      <c r="F4" s="127">
        <v>1</v>
      </c>
      <c r="G4" s="128"/>
      <c r="H4" s="128">
        <f>D4*F4</f>
        <v>100</v>
      </c>
      <c r="I4" s="129" t="s">
        <v>0</v>
      </c>
      <c r="J4" s="121"/>
    </row>
    <row r="5" spans="1:10" ht="15">
      <c r="A5" s="120"/>
      <c r="B5" s="130" t="s">
        <v>56</v>
      </c>
      <c r="C5" s="131"/>
      <c r="D5" s="125">
        <v>100</v>
      </c>
      <c r="E5" s="126" t="s">
        <v>0</v>
      </c>
      <c r="F5" s="127">
        <v>0.9</v>
      </c>
      <c r="G5" s="132"/>
      <c r="H5" s="132">
        <f>D5*F5</f>
        <v>90</v>
      </c>
      <c r="I5" s="133" t="s">
        <v>0</v>
      </c>
      <c r="J5" s="121"/>
    </row>
    <row r="6" spans="1:10" ht="15">
      <c r="A6" s="120"/>
      <c r="B6" s="130" t="s">
        <v>57</v>
      </c>
      <c r="C6" s="131"/>
      <c r="D6" s="125">
        <v>100</v>
      </c>
      <c r="E6" s="126" t="s">
        <v>0</v>
      </c>
      <c r="F6" s="127">
        <v>1</v>
      </c>
      <c r="G6" s="132"/>
      <c r="H6" s="132">
        <f>D6*F6</f>
        <v>100</v>
      </c>
      <c r="I6" s="133" t="s">
        <v>0</v>
      </c>
      <c r="J6" s="121"/>
    </row>
    <row r="7" spans="1:10" ht="15">
      <c r="A7" s="120"/>
      <c r="B7" s="134" t="s">
        <v>45</v>
      </c>
      <c r="C7" s="135"/>
      <c r="D7" s="125"/>
      <c r="E7" s="126" t="s">
        <v>0</v>
      </c>
      <c r="F7" s="127"/>
      <c r="G7" s="136"/>
      <c r="H7" s="137">
        <f>D7*F7</f>
        <v>0</v>
      </c>
      <c r="I7" s="138" t="s">
        <v>0</v>
      </c>
      <c r="J7" s="121"/>
    </row>
    <row r="8" spans="1:10" ht="16.5" thickBot="1">
      <c r="A8" s="120"/>
      <c r="B8" s="78" t="s">
        <v>32</v>
      </c>
      <c r="C8" s="79"/>
      <c r="D8" s="139">
        <f>SUM(D4:D7)</f>
        <v>300</v>
      </c>
      <c r="E8" s="140" t="s">
        <v>0</v>
      </c>
      <c r="F8" s="79" t="s">
        <v>47</v>
      </c>
      <c r="G8" s="78"/>
      <c r="H8" s="81">
        <f>H4+H5+H6+H7</f>
        <v>290</v>
      </c>
      <c r="I8" s="82" t="s">
        <v>0</v>
      </c>
      <c r="J8" s="121"/>
    </row>
    <row r="9" spans="1:10" s="20" customFormat="1" ht="15" customHeight="1">
      <c r="A9" s="77"/>
      <c r="B9" s="41"/>
      <c r="C9" s="41"/>
      <c r="D9" s="41"/>
      <c r="E9" s="42"/>
      <c r="F9" s="41"/>
      <c r="G9" s="41"/>
      <c r="H9" s="43"/>
      <c r="I9" s="41"/>
      <c r="J9" s="76"/>
    </row>
    <row r="10" spans="1:12" ht="15">
      <c r="A10" s="120"/>
      <c r="B10" s="141" t="s">
        <v>46</v>
      </c>
      <c r="C10" s="142"/>
      <c r="D10" s="142"/>
      <c r="E10" s="142"/>
      <c r="F10" s="142"/>
      <c r="G10" s="143"/>
      <c r="H10" s="168">
        <v>30</v>
      </c>
      <c r="I10" s="144" t="s">
        <v>4</v>
      </c>
      <c r="J10" s="121"/>
      <c r="K10" s="145"/>
      <c r="L10" s="145"/>
    </row>
    <row r="11" spans="1:12" s="20" customFormat="1" ht="4.5" customHeight="1">
      <c r="A11" s="77"/>
      <c r="B11" s="42"/>
      <c r="C11" s="42"/>
      <c r="D11" s="42"/>
      <c r="E11" s="42"/>
      <c r="F11" s="42"/>
      <c r="G11" s="146"/>
      <c r="H11" s="42"/>
      <c r="I11" s="42"/>
      <c r="J11" s="76"/>
      <c r="K11" s="115"/>
      <c r="L11" s="115"/>
    </row>
    <row r="12" spans="1:12" ht="15">
      <c r="A12" s="120"/>
      <c r="B12" s="141" t="s">
        <v>6</v>
      </c>
      <c r="C12" s="142"/>
      <c r="D12" s="142"/>
      <c r="E12" s="142"/>
      <c r="F12" s="142"/>
      <c r="G12" s="143"/>
      <c r="H12" s="125">
        <v>1.6</v>
      </c>
      <c r="I12" s="144" t="s">
        <v>7</v>
      </c>
      <c r="J12" s="121"/>
      <c r="K12" s="145"/>
      <c r="L12" s="145"/>
    </row>
    <row r="13" spans="1:10" ht="15.75">
      <c r="A13" s="120"/>
      <c r="B13" s="39"/>
      <c r="C13" s="39"/>
      <c r="D13" s="39"/>
      <c r="E13" s="132"/>
      <c r="F13" s="39"/>
      <c r="G13" s="39"/>
      <c r="H13" s="38"/>
      <c r="I13" s="39"/>
      <c r="J13" s="121"/>
    </row>
    <row r="14" spans="1:10" ht="16.5" thickBot="1">
      <c r="A14" s="120"/>
      <c r="B14" s="39" t="s">
        <v>2</v>
      </c>
      <c r="C14" s="39"/>
      <c r="D14" s="39"/>
      <c r="E14" s="39"/>
      <c r="F14" s="39"/>
      <c r="G14" s="39"/>
      <c r="H14" s="40">
        <v>380</v>
      </c>
      <c r="I14" s="40" t="s">
        <v>14</v>
      </c>
      <c r="J14" s="121"/>
    </row>
    <row r="15" spans="1:10" ht="20.25" thickBot="1">
      <c r="A15" s="120"/>
      <c r="B15" s="169" t="s">
        <v>19</v>
      </c>
      <c r="C15" s="147"/>
      <c r="D15" s="147"/>
      <c r="E15" s="147"/>
      <c r="F15" s="147"/>
      <c r="G15" s="147"/>
      <c r="H15" s="170">
        <f>H8*H14/10000</f>
        <v>11.02</v>
      </c>
      <c r="I15" s="171" t="s">
        <v>3</v>
      </c>
      <c r="J15" s="121"/>
    </row>
    <row r="16" spans="1:10" ht="15.75">
      <c r="A16" s="120"/>
      <c r="B16" s="39"/>
      <c r="C16" s="39"/>
      <c r="D16" s="39"/>
      <c r="E16" s="132"/>
      <c r="F16" s="39"/>
      <c r="G16" s="39"/>
      <c r="H16" s="38"/>
      <c r="I16" s="39"/>
      <c r="J16" s="121"/>
    </row>
    <row r="17" spans="1:10" s="20" customFormat="1" ht="4.5" customHeight="1">
      <c r="A17" s="77"/>
      <c r="B17" s="89"/>
      <c r="C17" s="24"/>
      <c r="D17" s="24"/>
      <c r="E17" s="25"/>
      <c r="F17" s="24"/>
      <c r="G17" s="24"/>
      <c r="H17" s="26"/>
      <c r="I17" s="90"/>
      <c r="J17" s="76"/>
    </row>
    <row r="18" spans="1:10" ht="15">
      <c r="A18" s="120"/>
      <c r="B18" s="148" t="s">
        <v>15</v>
      </c>
      <c r="C18" s="149"/>
      <c r="D18" s="149"/>
      <c r="E18" s="149"/>
      <c r="F18" s="149"/>
      <c r="G18" s="8"/>
      <c r="H18" s="127">
        <v>0.2</v>
      </c>
      <c r="I18" s="150"/>
      <c r="J18" s="121"/>
    </row>
    <row r="19" spans="1:10" ht="4.5" customHeight="1">
      <c r="A19" s="120"/>
      <c r="B19" s="148"/>
      <c r="C19" s="149"/>
      <c r="D19" s="149"/>
      <c r="E19" s="149"/>
      <c r="F19" s="149"/>
      <c r="G19" s="8"/>
      <c r="H19" s="151"/>
      <c r="I19" s="150"/>
      <c r="J19" s="121"/>
    </row>
    <row r="20" spans="1:10" ht="15">
      <c r="A20" s="120"/>
      <c r="B20" s="148" t="s">
        <v>2</v>
      </c>
      <c r="C20" s="149"/>
      <c r="D20" s="149"/>
      <c r="E20" s="149"/>
      <c r="F20" s="7"/>
      <c r="G20" s="8"/>
      <c r="H20" s="127">
        <v>150</v>
      </c>
      <c r="I20" s="150" t="s">
        <v>14</v>
      </c>
      <c r="J20" s="121"/>
    </row>
    <row r="21" spans="1:10" ht="4.5" customHeight="1" thickBot="1">
      <c r="A21" s="120"/>
      <c r="B21" s="148"/>
      <c r="C21" s="149"/>
      <c r="D21" s="149"/>
      <c r="E21" s="149"/>
      <c r="F21" s="7"/>
      <c r="G21" s="8"/>
      <c r="H21" s="151"/>
      <c r="I21" s="150"/>
      <c r="J21" s="121"/>
    </row>
    <row r="22" spans="1:10" ht="19.5" thickBot="1">
      <c r="A22" s="120"/>
      <c r="B22" s="9" t="s">
        <v>20</v>
      </c>
      <c r="C22" s="10"/>
      <c r="D22" s="10"/>
      <c r="E22" s="10"/>
      <c r="F22" s="11"/>
      <c r="G22" s="12"/>
      <c r="H22" s="31">
        <f>H20/10000*D8*H18</f>
        <v>0.9</v>
      </c>
      <c r="I22" s="13" t="s">
        <v>3</v>
      </c>
      <c r="J22" s="121"/>
    </row>
    <row r="23" spans="1:12" ht="13.5" thickBot="1">
      <c r="A23" s="120"/>
      <c r="B23" s="122"/>
      <c r="C23" s="122"/>
      <c r="D23" s="122"/>
      <c r="E23" s="122"/>
      <c r="F23" s="122"/>
      <c r="G23" s="152"/>
      <c r="H23" s="122"/>
      <c r="I23" s="122"/>
      <c r="J23" s="121"/>
      <c r="K23" s="145"/>
      <c r="L23" s="145"/>
    </row>
    <row r="24" spans="1:12" ht="19.5" thickBot="1">
      <c r="A24" s="120"/>
      <c r="B24" s="14" t="s">
        <v>18</v>
      </c>
      <c r="C24" s="15"/>
      <c r="D24" s="15"/>
      <c r="E24" s="15"/>
      <c r="F24" s="16"/>
      <c r="G24" s="17"/>
      <c r="H24" s="28">
        <f>H15-H22</f>
        <v>10.12</v>
      </c>
      <c r="I24" s="18" t="s">
        <v>3</v>
      </c>
      <c r="J24" s="121"/>
      <c r="K24" s="153"/>
      <c r="L24" s="145"/>
    </row>
    <row r="25" spans="1:12" ht="16.5" thickBot="1">
      <c r="A25" s="120"/>
      <c r="B25" s="19" t="s">
        <v>13</v>
      </c>
      <c r="C25" s="15"/>
      <c r="D25" s="15"/>
      <c r="E25" s="15"/>
      <c r="F25" s="15"/>
      <c r="G25" s="32"/>
      <c r="H25" s="29">
        <f>H24*60/1000*H10</f>
        <v>18.215999999999998</v>
      </c>
      <c r="I25" s="30" t="s">
        <v>5</v>
      </c>
      <c r="J25" s="121"/>
      <c r="K25" s="153"/>
      <c r="L25" s="145"/>
    </row>
    <row r="26" spans="1:12" ht="13.5" thickBot="1">
      <c r="A26" s="120"/>
      <c r="B26" s="122"/>
      <c r="C26" s="122"/>
      <c r="D26" s="122"/>
      <c r="E26" s="122"/>
      <c r="F26" s="122"/>
      <c r="G26" s="152"/>
      <c r="H26" s="122"/>
      <c r="I26" s="122"/>
      <c r="J26" s="121"/>
      <c r="K26" s="145"/>
      <c r="L26" s="145"/>
    </row>
    <row r="27" spans="1:12" ht="16.5" thickBot="1">
      <c r="A27" s="120"/>
      <c r="B27" s="93" t="s">
        <v>17</v>
      </c>
      <c r="C27" s="94"/>
      <c r="D27" s="94"/>
      <c r="E27" s="94"/>
      <c r="F27" s="95"/>
      <c r="G27" s="96"/>
      <c r="H27" s="97">
        <f>SQRT(C43/3.14)*2</f>
        <v>1.846741270209042</v>
      </c>
      <c r="I27" s="98" t="s">
        <v>41</v>
      </c>
      <c r="J27" s="121"/>
      <c r="K27" s="154"/>
      <c r="L27" s="145"/>
    </row>
    <row r="28" spans="1:12" ht="7.5" customHeight="1">
      <c r="A28" s="120"/>
      <c r="B28" s="39"/>
      <c r="C28" s="39"/>
      <c r="D28" s="39"/>
      <c r="E28" s="39"/>
      <c r="F28" s="67"/>
      <c r="G28" s="68"/>
      <c r="H28" s="67"/>
      <c r="I28" s="39"/>
      <c r="J28" s="121"/>
      <c r="K28" s="154"/>
      <c r="L28" s="145"/>
    </row>
    <row r="29" spans="1:10" ht="11.25" customHeight="1">
      <c r="A29" s="120"/>
      <c r="B29" s="42" t="s">
        <v>33</v>
      </c>
      <c r="C29" s="42" t="s">
        <v>21</v>
      </c>
      <c r="D29" s="155" t="s">
        <v>1</v>
      </c>
      <c r="E29" s="156"/>
      <c r="F29" s="122" t="s">
        <v>48</v>
      </c>
      <c r="G29" s="122"/>
      <c r="H29" s="122"/>
      <c r="I29" s="122"/>
      <c r="J29" s="121"/>
    </row>
    <row r="30" spans="1:10" ht="11.25" customHeight="1">
      <c r="A30" s="120"/>
      <c r="B30" s="42" t="s">
        <v>39</v>
      </c>
      <c r="C30" s="42" t="s">
        <v>22</v>
      </c>
      <c r="D30" s="155" t="s">
        <v>34</v>
      </c>
      <c r="E30" s="100"/>
      <c r="F30" s="122" t="s">
        <v>61</v>
      </c>
      <c r="G30" s="122"/>
      <c r="H30" s="122"/>
      <c r="I30" s="122"/>
      <c r="J30" s="121"/>
    </row>
    <row r="31" spans="1:10" ht="11.25" customHeight="1">
      <c r="A31" s="120"/>
      <c r="B31" s="42"/>
      <c r="C31" s="42" t="s">
        <v>23</v>
      </c>
      <c r="D31" s="155" t="s">
        <v>35</v>
      </c>
      <c r="E31" s="156"/>
      <c r="F31" s="122"/>
      <c r="G31" s="122"/>
      <c r="H31" s="122"/>
      <c r="I31" s="122"/>
      <c r="J31" s="121"/>
    </row>
    <row r="32" spans="1:10" ht="11.25" customHeight="1">
      <c r="A32" s="120"/>
      <c r="B32" s="42" t="s">
        <v>24</v>
      </c>
      <c r="C32" s="42" t="s">
        <v>25</v>
      </c>
      <c r="D32" s="155" t="s">
        <v>36</v>
      </c>
      <c r="E32" s="156"/>
      <c r="F32" s="122" t="s">
        <v>50</v>
      </c>
      <c r="G32" s="122"/>
      <c r="H32" s="122"/>
      <c r="I32" s="122"/>
      <c r="J32" s="121"/>
    </row>
    <row r="33" spans="1:10" ht="11.25" customHeight="1">
      <c r="A33" s="120"/>
      <c r="B33" s="42"/>
      <c r="C33" s="42" t="s">
        <v>26</v>
      </c>
      <c r="D33" s="155" t="s">
        <v>37</v>
      </c>
      <c r="E33" s="156"/>
      <c r="F33" s="122" t="s">
        <v>62</v>
      </c>
      <c r="G33" s="122"/>
      <c r="H33" s="122"/>
      <c r="I33" s="122"/>
      <c r="J33" s="121"/>
    </row>
    <row r="34" spans="1:10" ht="11.25" customHeight="1">
      <c r="A34" s="120"/>
      <c r="B34" s="42" t="s">
        <v>27</v>
      </c>
      <c r="C34" s="42"/>
      <c r="D34" s="155" t="s">
        <v>38</v>
      </c>
      <c r="E34" s="156"/>
      <c r="F34" s="122"/>
      <c r="G34" s="122"/>
      <c r="H34" s="122"/>
      <c r="I34" s="122"/>
      <c r="J34" s="121"/>
    </row>
    <row r="35" spans="1:10" ht="11.25" customHeight="1">
      <c r="A35" s="120"/>
      <c r="B35" s="42" t="s">
        <v>28</v>
      </c>
      <c r="C35" s="42"/>
      <c r="D35" s="155">
        <v>0.6</v>
      </c>
      <c r="E35" s="156"/>
      <c r="F35" s="122" t="s">
        <v>54</v>
      </c>
      <c r="G35" s="122"/>
      <c r="H35" s="122"/>
      <c r="I35" s="122"/>
      <c r="J35" s="121"/>
    </row>
    <row r="36" spans="1:10" ht="11.25" customHeight="1">
      <c r="A36" s="120"/>
      <c r="B36" s="42" t="s">
        <v>29</v>
      </c>
      <c r="C36" s="42" t="s">
        <v>25</v>
      </c>
      <c r="D36" s="155">
        <v>0.9</v>
      </c>
      <c r="E36" s="156"/>
      <c r="F36" s="122" t="s">
        <v>63</v>
      </c>
      <c r="G36" s="122"/>
      <c r="H36" s="122"/>
      <c r="I36" s="122"/>
      <c r="J36" s="121"/>
    </row>
    <row r="37" spans="1:10" ht="12.75">
      <c r="A37" s="120"/>
      <c r="B37" s="42"/>
      <c r="C37" s="42" t="s">
        <v>30</v>
      </c>
      <c r="D37" s="155">
        <v>1</v>
      </c>
      <c r="E37" s="156"/>
      <c r="F37" s="122"/>
      <c r="G37" s="122"/>
      <c r="H37" s="122"/>
      <c r="I37" s="122"/>
      <c r="J37" s="121"/>
    </row>
    <row r="38" spans="1:10" ht="12.75">
      <c r="A38" s="120"/>
      <c r="B38" s="42" t="s">
        <v>31</v>
      </c>
      <c r="C38" s="42"/>
      <c r="D38" s="155">
        <v>1</v>
      </c>
      <c r="E38" s="156"/>
      <c r="F38" s="122"/>
      <c r="G38" s="122"/>
      <c r="H38" s="122"/>
      <c r="I38" s="122"/>
      <c r="J38" s="121"/>
    </row>
    <row r="39" spans="1:10" s="161" customFormat="1" ht="13.5" customHeight="1" thickBot="1">
      <c r="A39" s="157"/>
      <c r="B39" s="158"/>
      <c r="C39" s="158"/>
      <c r="D39" s="159"/>
      <c r="E39" s="158"/>
      <c r="F39" s="158"/>
      <c r="G39" s="158"/>
      <c r="H39" s="158"/>
      <c r="I39" s="158"/>
      <c r="J39" s="160"/>
    </row>
    <row r="40" spans="2:4" ht="15" customHeight="1">
      <c r="B40" s="145" t="s">
        <v>58</v>
      </c>
      <c r="C40" s="154">
        <v>0.6</v>
      </c>
      <c r="D40" s="145"/>
    </row>
    <row r="41" spans="2:4" ht="12.75">
      <c r="B41" s="145" t="s">
        <v>10</v>
      </c>
      <c r="C41" s="153">
        <f>SQRT(2*9.81)</f>
        <v>4.4294469180700204</v>
      </c>
      <c r="D41" s="145"/>
    </row>
    <row r="42" spans="2:4" ht="12.75">
      <c r="B42" s="145" t="s">
        <v>59</v>
      </c>
      <c r="C42" s="153">
        <f>C40*C41*SQRT(H12)</f>
        <v>3.361713848619481</v>
      </c>
      <c r="D42" s="145" t="s">
        <v>11</v>
      </c>
    </row>
    <row r="43" spans="2:4" ht="15.75">
      <c r="B43" s="145" t="s">
        <v>60</v>
      </c>
      <c r="C43" s="165">
        <f>H22/C42*10</f>
        <v>2.6772058554882454</v>
      </c>
      <c r="D43" s="145" t="s">
        <v>12</v>
      </c>
    </row>
    <row r="44" spans="2:4" ht="12.75">
      <c r="B44" s="145"/>
      <c r="C44" s="162"/>
      <c r="D44" s="162"/>
    </row>
    <row r="45" ht="12.75">
      <c r="B45" s="163"/>
    </row>
    <row r="46" ht="12.75">
      <c r="B46" s="163"/>
    </row>
    <row r="47" ht="12.75">
      <c r="B47" s="163"/>
    </row>
    <row r="48" ht="12.75">
      <c r="B48" s="163"/>
    </row>
  </sheetData>
  <sheetProtection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3"/>
  <headerFoot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48"/>
  <sheetViews>
    <sheetView zoomScalePageLayoutView="0" workbookViewId="0" topLeftCell="A1">
      <selection activeCell="R13" sqref="R13"/>
    </sheetView>
  </sheetViews>
  <sheetFormatPr defaultColWidth="11.421875" defaultRowHeight="12.75"/>
  <cols>
    <col min="1" max="1" width="2.140625" style="0" customWidth="1"/>
    <col min="3" max="3" width="17.57421875" style="0" customWidth="1"/>
    <col min="4" max="4" width="10.28125" style="0" customWidth="1"/>
    <col min="5" max="5" width="5.00390625" style="0" customWidth="1"/>
    <col min="6" max="6" width="7.421875" style="0" customWidth="1"/>
    <col min="7" max="7" width="11.140625" style="0" customWidth="1"/>
    <col min="8" max="8" width="13.140625" style="0" customWidth="1"/>
    <col min="9" max="9" width="6.00390625" style="0" customWidth="1"/>
    <col min="10" max="10" width="2.140625" style="0" customWidth="1"/>
    <col min="11" max="11" width="12.57421875" style="0" bestFit="1" customWidth="1"/>
  </cols>
  <sheetData>
    <row r="1" spans="1:10" ht="13.5" customHeight="1">
      <c r="A1" s="74"/>
      <c r="B1" s="51"/>
      <c r="C1" s="51"/>
      <c r="D1" s="51"/>
      <c r="E1" s="51"/>
      <c r="F1" s="51"/>
      <c r="G1" s="51"/>
      <c r="H1" s="51"/>
      <c r="I1" s="51"/>
      <c r="J1" s="75"/>
    </row>
    <row r="2" spans="1:10" ht="26.25">
      <c r="A2" s="52"/>
      <c r="B2" s="166" t="s">
        <v>16</v>
      </c>
      <c r="C2" s="167"/>
      <c r="D2" s="101"/>
      <c r="E2" s="102"/>
      <c r="F2" s="102"/>
      <c r="G2" s="102"/>
      <c r="H2" s="102"/>
      <c r="I2" s="103"/>
      <c r="J2" s="53"/>
    </row>
    <row r="3" spans="1:10" ht="12.75">
      <c r="A3" s="52"/>
      <c r="B3" s="36"/>
      <c r="C3" s="36"/>
      <c r="D3" s="36"/>
      <c r="E3" s="36"/>
      <c r="F3" s="36" t="s">
        <v>1</v>
      </c>
      <c r="G3" s="36"/>
      <c r="H3" s="36"/>
      <c r="I3" s="36"/>
      <c r="J3" s="53"/>
    </row>
    <row r="4" spans="1:10" ht="15">
      <c r="A4" s="52"/>
      <c r="B4" s="109" t="s">
        <v>42</v>
      </c>
      <c r="C4" s="110"/>
      <c r="D4" s="104"/>
      <c r="E4" s="50" t="s">
        <v>0</v>
      </c>
      <c r="F4" s="105">
        <v>1</v>
      </c>
      <c r="G4" s="46"/>
      <c r="H4" s="46">
        <f>D4*F4</f>
        <v>0</v>
      </c>
      <c r="I4" s="49" t="s">
        <v>0</v>
      </c>
      <c r="J4" s="53"/>
    </row>
    <row r="5" spans="1:10" ht="15">
      <c r="A5" s="52"/>
      <c r="B5" s="111" t="s">
        <v>43</v>
      </c>
      <c r="C5" s="112"/>
      <c r="D5" s="104"/>
      <c r="E5" s="50" t="s">
        <v>0</v>
      </c>
      <c r="F5" s="105">
        <v>0.9</v>
      </c>
      <c r="G5" s="40"/>
      <c r="H5" s="40">
        <f>D5*F5</f>
        <v>0</v>
      </c>
      <c r="I5" s="83" t="s">
        <v>0</v>
      </c>
      <c r="J5" s="53"/>
    </row>
    <row r="6" spans="1:10" ht="15">
      <c r="A6" s="52"/>
      <c r="B6" s="111" t="s">
        <v>44</v>
      </c>
      <c r="C6" s="112"/>
      <c r="D6" s="104"/>
      <c r="E6" s="50" t="s">
        <v>0</v>
      </c>
      <c r="F6" s="105"/>
      <c r="G6" s="40"/>
      <c r="H6" s="40">
        <f>D6*F6</f>
        <v>0</v>
      </c>
      <c r="I6" s="83" t="s">
        <v>0</v>
      </c>
      <c r="J6" s="53"/>
    </row>
    <row r="7" spans="1:10" ht="15">
      <c r="A7" s="52"/>
      <c r="B7" s="113" t="s">
        <v>45</v>
      </c>
      <c r="C7" s="114"/>
      <c r="D7" s="104"/>
      <c r="E7" s="50" t="s">
        <v>0</v>
      </c>
      <c r="F7" s="105"/>
      <c r="G7" s="84"/>
      <c r="H7" s="85">
        <f>D7*F7</f>
        <v>0</v>
      </c>
      <c r="I7" s="86" t="s">
        <v>0</v>
      </c>
      <c r="J7" s="53"/>
    </row>
    <row r="8" spans="1:10" ht="16.5" thickBot="1">
      <c r="A8" s="52"/>
      <c r="B8" s="78" t="s">
        <v>32</v>
      </c>
      <c r="C8" s="79"/>
      <c r="D8" s="106">
        <f>SUM(D4:D7)</f>
        <v>0</v>
      </c>
      <c r="E8" s="80" t="s">
        <v>0</v>
      </c>
      <c r="F8" s="79" t="s">
        <v>47</v>
      </c>
      <c r="G8" s="78"/>
      <c r="H8" s="81">
        <f>H4+H5+H6+H7</f>
        <v>0</v>
      </c>
      <c r="I8" s="82" t="s">
        <v>0</v>
      </c>
      <c r="J8" s="53"/>
    </row>
    <row r="9" spans="1:10" s="20" customFormat="1" ht="15" customHeight="1">
      <c r="A9" s="77"/>
      <c r="B9" s="41"/>
      <c r="C9" s="41"/>
      <c r="D9" s="41"/>
      <c r="E9" s="42"/>
      <c r="F9" s="41"/>
      <c r="G9" s="41"/>
      <c r="H9" s="43"/>
      <c r="I9" s="41"/>
      <c r="J9" s="76"/>
    </row>
    <row r="10" spans="1:12" ht="15">
      <c r="A10" s="52"/>
      <c r="B10" s="87" t="s">
        <v>46</v>
      </c>
      <c r="C10" s="47"/>
      <c r="D10" s="47"/>
      <c r="E10" s="47"/>
      <c r="F10" s="47"/>
      <c r="G10" s="48"/>
      <c r="H10" s="104">
        <v>30</v>
      </c>
      <c r="I10" s="88" t="s">
        <v>4</v>
      </c>
      <c r="J10" s="53"/>
      <c r="K10" s="3"/>
      <c r="L10" s="3"/>
    </row>
    <row r="11" spans="1:12" s="2" customFormat="1" ht="4.5" customHeight="1">
      <c r="A11" s="54"/>
      <c r="B11" s="44"/>
      <c r="C11" s="44"/>
      <c r="D11" s="44"/>
      <c r="E11" s="44"/>
      <c r="F11" s="44"/>
      <c r="G11" s="45"/>
      <c r="H11" s="44"/>
      <c r="I11" s="44"/>
      <c r="J11" s="55"/>
      <c r="K11" s="21"/>
      <c r="L11" s="21"/>
    </row>
    <row r="12" spans="1:12" ht="15">
      <c r="A12" s="52"/>
      <c r="B12" s="87" t="s">
        <v>6</v>
      </c>
      <c r="C12" s="47"/>
      <c r="D12" s="47"/>
      <c r="E12" s="47"/>
      <c r="F12" s="47"/>
      <c r="G12" s="48"/>
      <c r="H12" s="104">
        <v>1.6</v>
      </c>
      <c r="I12" s="88" t="s">
        <v>7</v>
      </c>
      <c r="J12" s="53"/>
      <c r="K12" s="3"/>
      <c r="L12" s="3"/>
    </row>
    <row r="13" spans="1:10" ht="16.5" thickBot="1">
      <c r="A13" s="52"/>
      <c r="B13" s="39"/>
      <c r="C13" s="39"/>
      <c r="D13" s="39"/>
      <c r="E13" s="40"/>
      <c r="F13" s="39"/>
      <c r="G13" s="39"/>
      <c r="H13" s="38"/>
      <c r="I13" s="39"/>
      <c r="J13" s="53"/>
    </row>
    <row r="14" spans="1:10" ht="15.75" thickBot="1">
      <c r="A14" s="52"/>
      <c r="B14" s="58" t="s">
        <v>2</v>
      </c>
      <c r="C14" s="59"/>
      <c r="D14" s="59"/>
      <c r="E14" s="59"/>
      <c r="F14" s="59"/>
      <c r="G14" s="59"/>
      <c r="H14" s="108">
        <v>380</v>
      </c>
      <c r="I14" s="60" t="s">
        <v>14</v>
      </c>
      <c r="J14" s="53"/>
    </row>
    <row r="15" spans="1:10" ht="19.5" thickBot="1">
      <c r="A15" s="52"/>
      <c r="B15" s="33" t="s">
        <v>19</v>
      </c>
      <c r="C15" s="34"/>
      <c r="D15" s="34"/>
      <c r="E15" s="34"/>
      <c r="F15" s="34"/>
      <c r="G15" s="34"/>
      <c r="H15" s="57">
        <f>H8*H14/10000</f>
        <v>0</v>
      </c>
      <c r="I15" s="35" t="s">
        <v>3</v>
      </c>
      <c r="J15" s="53"/>
    </row>
    <row r="16" spans="1:10" ht="15.75">
      <c r="A16" s="52"/>
      <c r="B16" s="39"/>
      <c r="C16" s="39"/>
      <c r="D16" s="39"/>
      <c r="E16" s="40"/>
      <c r="F16" s="39"/>
      <c r="G16" s="39"/>
      <c r="H16" s="38"/>
      <c r="I16" s="39"/>
      <c r="J16" s="53"/>
    </row>
    <row r="17" spans="1:10" s="20" customFormat="1" ht="4.5" customHeight="1">
      <c r="A17" s="77"/>
      <c r="B17" s="89"/>
      <c r="C17" s="24"/>
      <c r="D17" s="24"/>
      <c r="E17" s="25"/>
      <c r="F17" s="24"/>
      <c r="G17" s="24"/>
      <c r="H17" s="26"/>
      <c r="I17" s="90"/>
      <c r="J17" s="76"/>
    </row>
    <row r="18" spans="1:10" ht="15">
      <c r="A18" s="52"/>
      <c r="B18" s="91" t="s">
        <v>15</v>
      </c>
      <c r="C18" s="6"/>
      <c r="D18" s="22"/>
      <c r="E18" s="22"/>
      <c r="F18" s="6"/>
      <c r="G18" s="23"/>
      <c r="H18" s="105">
        <v>0.2</v>
      </c>
      <c r="I18" s="92"/>
      <c r="J18" s="53"/>
    </row>
    <row r="19" spans="1:10" ht="4.5" customHeight="1">
      <c r="A19" s="52"/>
      <c r="B19" s="91"/>
      <c r="C19" s="6"/>
      <c r="D19" s="22"/>
      <c r="E19" s="22"/>
      <c r="F19" s="6"/>
      <c r="G19" s="23"/>
      <c r="H19" s="27"/>
      <c r="I19" s="92"/>
      <c r="J19" s="53"/>
    </row>
    <row r="20" spans="1:10" ht="15">
      <c r="A20" s="52"/>
      <c r="B20" s="91" t="s">
        <v>2</v>
      </c>
      <c r="C20" s="6"/>
      <c r="D20" s="6"/>
      <c r="E20" s="6"/>
      <c r="F20" s="7"/>
      <c r="G20" s="8"/>
      <c r="H20" s="107">
        <v>150</v>
      </c>
      <c r="I20" s="92" t="s">
        <v>14</v>
      </c>
      <c r="J20" s="53"/>
    </row>
    <row r="21" spans="1:10" ht="4.5" customHeight="1" thickBot="1">
      <c r="A21" s="52"/>
      <c r="B21" s="91"/>
      <c r="C21" s="6"/>
      <c r="D21" s="6"/>
      <c r="E21" s="6"/>
      <c r="F21" s="7"/>
      <c r="G21" s="8"/>
      <c r="H21" s="27"/>
      <c r="I21" s="92"/>
      <c r="J21" s="53"/>
    </row>
    <row r="22" spans="1:10" ht="19.5" thickBot="1">
      <c r="A22" s="52"/>
      <c r="B22" s="9" t="s">
        <v>20</v>
      </c>
      <c r="C22" s="10"/>
      <c r="D22" s="10"/>
      <c r="E22" s="10"/>
      <c r="F22" s="11"/>
      <c r="G22" s="12"/>
      <c r="H22" s="31">
        <f>H20/10000*D8*H18</f>
        <v>0</v>
      </c>
      <c r="I22" s="13" t="s">
        <v>3</v>
      </c>
      <c r="J22" s="53"/>
    </row>
    <row r="23" spans="1:12" ht="13.5" thickBot="1">
      <c r="A23" s="52"/>
      <c r="B23" s="36"/>
      <c r="C23" s="36"/>
      <c r="D23" s="36"/>
      <c r="E23" s="36"/>
      <c r="F23" s="36"/>
      <c r="G23" s="37"/>
      <c r="H23" s="36"/>
      <c r="I23" s="36"/>
      <c r="J23" s="53"/>
      <c r="K23" s="3"/>
      <c r="L23" s="3"/>
    </row>
    <row r="24" spans="1:12" ht="19.5" thickBot="1">
      <c r="A24" s="52"/>
      <c r="B24" s="14" t="s">
        <v>18</v>
      </c>
      <c r="C24" s="15"/>
      <c r="D24" s="15"/>
      <c r="E24" s="15"/>
      <c r="F24" s="16"/>
      <c r="G24" s="17"/>
      <c r="H24" s="28">
        <f>H15-H22</f>
        <v>0</v>
      </c>
      <c r="I24" s="18" t="s">
        <v>3</v>
      </c>
      <c r="J24" s="53"/>
      <c r="K24" s="4"/>
      <c r="L24" s="3"/>
    </row>
    <row r="25" spans="1:12" ht="16.5" thickBot="1">
      <c r="A25" s="52"/>
      <c r="B25" s="19" t="s">
        <v>13</v>
      </c>
      <c r="C25" s="15"/>
      <c r="D25" s="15"/>
      <c r="E25" s="15"/>
      <c r="F25" s="15"/>
      <c r="G25" s="32"/>
      <c r="H25" s="29">
        <f>H24*60/1000*H10</f>
        <v>0</v>
      </c>
      <c r="I25" s="30" t="s">
        <v>5</v>
      </c>
      <c r="J25" s="53"/>
      <c r="K25" s="4"/>
      <c r="L25" s="3"/>
    </row>
    <row r="26" spans="1:12" ht="13.5" thickBot="1">
      <c r="A26" s="52"/>
      <c r="B26" s="36"/>
      <c r="C26" s="36"/>
      <c r="D26" s="36"/>
      <c r="E26" s="36"/>
      <c r="F26" s="36"/>
      <c r="G26" s="37"/>
      <c r="H26" s="36"/>
      <c r="I26" s="36"/>
      <c r="J26" s="53"/>
      <c r="K26" s="3"/>
      <c r="L26" s="3"/>
    </row>
    <row r="27" spans="1:12" ht="16.5" thickBot="1">
      <c r="A27" s="52"/>
      <c r="B27" s="93" t="s">
        <v>17</v>
      </c>
      <c r="C27" s="94"/>
      <c r="D27" s="94"/>
      <c r="E27" s="94"/>
      <c r="F27" s="95"/>
      <c r="G27" s="96"/>
      <c r="H27" s="97">
        <f>SQRT(C43/3.14)*2</f>
        <v>0</v>
      </c>
      <c r="I27" s="98" t="s">
        <v>41</v>
      </c>
      <c r="J27" s="53"/>
      <c r="K27" s="5"/>
      <c r="L27" s="3"/>
    </row>
    <row r="28" spans="1:12" ht="7.5" customHeight="1">
      <c r="A28" s="52"/>
      <c r="B28" s="39"/>
      <c r="C28" s="39"/>
      <c r="D28" s="39"/>
      <c r="E28" s="39"/>
      <c r="F28" s="67"/>
      <c r="G28" s="68"/>
      <c r="H28" s="67"/>
      <c r="I28" s="39"/>
      <c r="J28" s="53"/>
      <c r="K28" s="5"/>
      <c r="L28" s="3"/>
    </row>
    <row r="29" spans="1:10" ht="11.25" customHeight="1">
      <c r="A29" s="52"/>
      <c r="B29" s="44" t="s">
        <v>33</v>
      </c>
      <c r="C29" s="44" t="s">
        <v>21</v>
      </c>
      <c r="D29" s="56" t="s">
        <v>1</v>
      </c>
      <c r="E29" s="99"/>
      <c r="F29" s="61" t="s">
        <v>48</v>
      </c>
      <c r="G29" s="36"/>
      <c r="H29" s="36"/>
      <c r="I29" s="36"/>
      <c r="J29" s="53"/>
    </row>
    <row r="30" spans="1:10" ht="11.25" customHeight="1">
      <c r="A30" s="52"/>
      <c r="B30" s="44" t="s">
        <v>39</v>
      </c>
      <c r="C30" s="44" t="s">
        <v>22</v>
      </c>
      <c r="D30" s="56" t="s">
        <v>34</v>
      </c>
      <c r="E30" s="100"/>
      <c r="F30" s="36" t="s">
        <v>49</v>
      </c>
      <c r="G30" s="36"/>
      <c r="H30" s="36"/>
      <c r="I30" s="36"/>
      <c r="J30" s="53"/>
    </row>
    <row r="31" spans="1:10" ht="11.25" customHeight="1">
      <c r="A31" s="52"/>
      <c r="B31" s="44"/>
      <c r="C31" s="44" t="s">
        <v>23</v>
      </c>
      <c r="D31" s="56" t="s">
        <v>35</v>
      </c>
      <c r="E31" s="99"/>
      <c r="F31" s="36"/>
      <c r="G31" s="36"/>
      <c r="H31" s="36"/>
      <c r="I31" s="36"/>
      <c r="J31" s="53"/>
    </row>
    <row r="32" spans="1:10" ht="11.25" customHeight="1">
      <c r="A32" s="52"/>
      <c r="B32" s="44" t="s">
        <v>24</v>
      </c>
      <c r="C32" s="44" t="s">
        <v>25</v>
      </c>
      <c r="D32" s="56" t="s">
        <v>36</v>
      </c>
      <c r="E32" s="99"/>
      <c r="F32" s="36" t="s">
        <v>50</v>
      </c>
      <c r="G32" s="36"/>
      <c r="H32" s="36"/>
      <c r="I32" s="36"/>
      <c r="J32" s="53"/>
    </row>
    <row r="33" spans="1:10" ht="11.25" customHeight="1">
      <c r="A33" s="52"/>
      <c r="B33" s="44"/>
      <c r="C33" s="44" t="s">
        <v>26</v>
      </c>
      <c r="D33" s="56" t="s">
        <v>37</v>
      </c>
      <c r="E33" s="99"/>
      <c r="F33" s="36" t="s">
        <v>51</v>
      </c>
      <c r="G33" s="36"/>
      <c r="H33" s="36"/>
      <c r="I33" s="36"/>
      <c r="J33" s="53"/>
    </row>
    <row r="34" spans="1:10" ht="11.25" customHeight="1">
      <c r="A34" s="52"/>
      <c r="B34" s="44" t="s">
        <v>27</v>
      </c>
      <c r="C34" s="44"/>
      <c r="D34" s="56" t="s">
        <v>38</v>
      </c>
      <c r="E34" s="99"/>
      <c r="F34" s="36"/>
      <c r="G34" s="36"/>
      <c r="H34" s="36"/>
      <c r="I34" s="36"/>
      <c r="J34" s="53"/>
    </row>
    <row r="35" spans="1:10" ht="11.25" customHeight="1">
      <c r="A35" s="52"/>
      <c r="B35" s="44" t="s">
        <v>28</v>
      </c>
      <c r="C35" s="44"/>
      <c r="D35" s="56">
        <v>0.6</v>
      </c>
      <c r="E35" s="99"/>
      <c r="F35" s="36" t="s">
        <v>54</v>
      </c>
      <c r="G35" s="36"/>
      <c r="H35" s="36"/>
      <c r="I35" s="36"/>
      <c r="J35" s="53"/>
    </row>
    <row r="36" spans="1:10" ht="11.25" customHeight="1">
      <c r="A36" s="52"/>
      <c r="B36" s="44" t="s">
        <v>29</v>
      </c>
      <c r="C36" s="44" t="s">
        <v>25</v>
      </c>
      <c r="D36" s="56">
        <v>0.9</v>
      </c>
      <c r="E36" s="99"/>
      <c r="F36" s="36" t="s">
        <v>52</v>
      </c>
      <c r="G36" s="36"/>
      <c r="H36" s="36"/>
      <c r="I36" s="36"/>
      <c r="J36" s="53"/>
    </row>
    <row r="37" spans="1:10" ht="12.75">
      <c r="A37" s="52"/>
      <c r="B37" s="44"/>
      <c r="C37" s="44" t="s">
        <v>30</v>
      </c>
      <c r="D37" s="56">
        <v>1</v>
      </c>
      <c r="E37" s="99"/>
      <c r="F37" s="36"/>
      <c r="G37" s="36"/>
      <c r="H37" s="36"/>
      <c r="I37" s="36"/>
      <c r="J37" s="53"/>
    </row>
    <row r="38" spans="1:10" ht="12.75">
      <c r="A38" s="52"/>
      <c r="B38" s="44" t="s">
        <v>31</v>
      </c>
      <c r="C38" s="44"/>
      <c r="D38" s="56">
        <v>1</v>
      </c>
      <c r="E38" s="99"/>
      <c r="F38" s="36" t="s">
        <v>53</v>
      </c>
      <c r="G38" s="36"/>
      <c r="H38" s="36"/>
      <c r="I38" s="36"/>
      <c r="J38" s="53"/>
    </row>
    <row r="39" spans="1:10" s="73" customFormat="1" ht="13.5" customHeight="1" thickBot="1">
      <c r="A39" s="69"/>
      <c r="B39" s="70"/>
      <c r="C39" s="70"/>
      <c r="D39" s="71"/>
      <c r="E39" s="70"/>
      <c r="F39" s="70"/>
      <c r="G39" s="70"/>
      <c r="H39" s="70"/>
      <c r="I39" s="70"/>
      <c r="J39" s="72"/>
    </row>
    <row r="40" spans="2:4" ht="15" customHeight="1">
      <c r="B40" s="63" t="s">
        <v>9</v>
      </c>
      <c r="C40" s="62">
        <v>0.6</v>
      </c>
      <c r="D40" s="63"/>
    </row>
    <row r="41" spans="2:4" ht="12.75">
      <c r="B41" s="63" t="s">
        <v>10</v>
      </c>
      <c r="C41" s="64">
        <f>SQRT(2*9.81)</f>
        <v>4.4294469180700204</v>
      </c>
      <c r="D41" s="63"/>
    </row>
    <row r="42" spans="2:4" ht="12.75">
      <c r="B42" s="63" t="s">
        <v>8</v>
      </c>
      <c r="C42" s="64">
        <f>C40*C41*SQRT(H12)</f>
        <v>3.361713848619481</v>
      </c>
      <c r="D42" s="63" t="s">
        <v>11</v>
      </c>
    </row>
    <row r="43" spans="2:4" ht="15.75">
      <c r="B43" s="63" t="s">
        <v>40</v>
      </c>
      <c r="C43" s="65">
        <f>H22/C42*10</f>
        <v>0</v>
      </c>
      <c r="D43" s="63" t="s">
        <v>12</v>
      </c>
    </row>
    <row r="44" spans="2:4" ht="12.75">
      <c r="B44" s="63"/>
      <c r="C44" s="66"/>
      <c r="D44" s="66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 password="ED66" sheet="1" objects="1" scenarios="1"/>
  <mergeCells count="1">
    <mergeCell ref="B2:C2"/>
  </mergeCells>
  <printOptions horizontalCentered="1" verticalCentered="1"/>
  <pageMargins left="1.01" right="0.38" top="0.984251968503937" bottom="0.75" header="0.5118110236220472" footer="0.5118110236220472"/>
  <pageSetup horizontalDpi="600" verticalDpi="600" orientation="portrait" paperSize="9" r:id="rId4"/>
  <headerFooter alignWithMargins="0">
    <oddHeader>&amp;C&amp;"Arial,Fett"&amp;14Retentionsvolumensberechnung</oddHeader>
    <oddFooter>&amp;L&amp;"Arial,Fett"BH-SU/Gruppe Umwelt &amp; Fors&amp;"Arial,Standard"t&amp;R&amp;"Arial,Fett"&amp;D</oddFooter>
  </headerFooter>
  <drawing r:id="rId3"/>
  <legacyDrawing r:id="rId2"/>
  <oleObjects>
    <oleObject progId="PBrush" shapeId="3515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7:C7"/>
  <sheetViews>
    <sheetView zoomScalePageLayoutView="0" workbookViewId="0" topLeftCell="A1">
      <selection activeCell="C7" sqref="C7"/>
    </sheetView>
  </sheetViews>
  <sheetFormatPr defaultColWidth="11.421875" defaultRowHeight="12.75"/>
  <sheetData>
    <row r="7" spans="1:3" ht="12.75">
      <c r="A7" s="119" t="s">
        <v>9</v>
      </c>
      <c r="C7">
        <v>0.6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file microsoft</dc:creator>
  <cp:keywords/>
  <dc:description/>
  <cp:lastModifiedBy>Hölzl Philipp / Gemeinde Hallwang</cp:lastModifiedBy>
  <cp:lastPrinted>2017-03-15T09:09:42Z</cp:lastPrinted>
  <dcterms:created xsi:type="dcterms:W3CDTF">2006-05-16T17:47:03Z</dcterms:created>
  <dcterms:modified xsi:type="dcterms:W3CDTF">2018-03-01T06:48:09Z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